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0" yWindow="165" windowWidth="12750" windowHeight="7965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B58" i="1" l="1"/>
  <c r="K26" i="1" l="1"/>
  <c r="J26" i="1"/>
  <c r="K22" i="1"/>
  <c r="J22" i="1"/>
  <c r="I26" i="1"/>
  <c r="H26" i="1"/>
  <c r="I22" i="1"/>
  <c r="H22" i="1"/>
  <c r="C10" i="1"/>
  <c r="B10" i="1"/>
  <c r="C6" i="1"/>
  <c r="B6" i="1"/>
  <c r="I6" i="1"/>
  <c r="E55" i="1" l="1"/>
  <c r="E40" i="1" l="1"/>
  <c r="E41" i="1"/>
  <c r="E39" i="1"/>
  <c r="C42" i="1"/>
  <c r="B42" i="1"/>
  <c r="C29" i="1"/>
  <c r="E29" i="1" s="1"/>
  <c r="B29" i="1"/>
  <c r="C28" i="1"/>
  <c r="E28" i="1" s="1"/>
  <c r="B28" i="1"/>
  <c r="C25" i="1"/>
  <c r="E25" i="1" s="1"/>
  <c r="B25" i="1"/>
  <c r="C21" i="1"/>
  <c r="B21" i="1"/>
  <c r="B50" i="1" s="1"/>
  <c r="B26" i="1"/>
  <c r="K30" i="1"/>
  <c r="K31" i="1" s="1"/>
  <c r="J30" i="1"/>
  <c r="J31" i="1" s="1"/>
  <c r="H30" i="1"/>
  <c r="H31" i="1" s="1"/>
  <c r="I30" i="1"/>
  <c r="I31" i="1" s="1"/>
  <c r="E6" i="1"/>
  <c r="E5" i="1"/>
  <c r="E9" i="1"/>
  <c r="E12" i="1"/>
  <c r="E13" i="1"/>
  <c r="E53" i="1"/>
  <c r="E54" i="1"/>
  <c r="E56" i="1"/>
  <c r="C58" i="1"/>
  <c r="D58" i="1"/>
  <c r="C31" i="1" l="1"/>
  <c r="E31" i="1" s="1"/>
  <c r="E21" i="1"/>
  <c r="C50" i="1"/>
  <c r="E42" i="1"/>
  <c r="B14" i="1"/>
  <c r="B15" i="1" s="1"/>
  <c r="B17" i="1" s="1"/>
  <c r="B45" i="1" s="1"/>
  <c r="B31" i="1"/>
  <c r="B22" i="1"/>
  <c r="B30" i="1" s="1"/>
  <c r="C14" i="1"/>
  <c r="C15" i="1" s="1"/>
  <c r="E15" i="1" s="1"/>
  <c r="C22" i="1"/>
  <c r="E22" i="1" s="1"/>
  <c r="C26" i="1"/>
  <c r="E26" i="1" s="1"/>
  <c r="E10" i="1"/>
  <c r="E58" i="1"/>
  <c r="B33" i="1" l="1"/>
  <c r="B35" i="1" s="1"/>
  <c r="B44" i="1" s="1"/>
  <c r="B46" i="1" s="1"/>
  <c r="C17" i="1"/>
  <c r="C45" i="1" s="1"/>
  <c r="C30" i="1"/>
  <c r="C33" i="1" s="1"/>
  <c r="E33" i="1"/>
  <c r="E17" i="1"/>
  <c r="E45" i="1" s="1"/>
  <c r="C35" i="1" l="1"/>
  <c r="C44" i="1" s="1"/>
  <c r="C46" i="1" s="1"/>
  <c r="E35" i="1"/>
  <c r="E44" i="1" s="1"/>
  <c r="E46" i="1" s="1"/>
</calcChain>
</file>

<file path=xl/sharedStrings.xml><?xml version="1.0" encoding="utf-8"?>
<sst xmlns="http://schemas.openxmlformats.org/spreadsheetml/2006/main" count="56" uniqueCount="36">
  <si>
    <t>GAM</t>
  </si>
  <si>
    <t>GCJ</t>
  </si>
  <si>
    <t>oppl</t>
  </si>
  <si>
    <t>ellers</t>
  </si>
  <si>
    <t>andre fly</t>
  </si>
  <si>
    <t>Hmeter</t>
  </si>
  <si>
    <t>antall</t>
  </si>
  <si>
    <t>SUM</t>
  </si>
  <si>
    <t>GCM</t>
  </si>
  <si>
    <t>GDW</t>
  </si>
  <si>
    <t>gjsnpris</t>
  </si>
  <si>
    <t>beløp</t>
  </si>
  <si>
    <t>Vågå</t>
  </si>
  <si>
    <t>Totalt m innleiesl</t>
  </si>
  <si>
    <t>kch</t>
  </si>
  <si>
    <t>tau</t>
  </si>
  <si>
    <t>m lndfk</t>
  </si>
  <si>
    <t>Innleie/leieslep</t>
  </si>
  <si>
    <t>LN-DFK</t>
  </si>
  <si>
    <t>LN-TAU og KCH (innleiefly)</t>
  </si>
  <si>
    <t>LN-DFK + TAU/KCH</t>
  </si>
  <si>
    <t>DFK slepeflyinntekt 2011 pr 3112</t>
  </si>
  <si>
    <t>AF060112</t>
  </si>
  <si>
    <t>Melwin</t>
  </si>
  <si>
    <t>inkl gaw</t>
  </si>
  <si>
    <t>LN-YVP leieslep</t>
  </si>
  <si>
    <t>51,05 tacho</t>
  </si>
  <si>
    <t>Ant oppl turer</t>
  </si>
  <si>
    <t>Starter m LN-GAW</t>
  </si>
  <si>
    <t>LN-GAW motorglider</t>
  </si>
  <si>
    <t>Hokksund</t>
  </si>
  <si>
    <t>Notodden</t>
  </si>
  <si>
    <t>LN-TAU</t>
  </si>
  <si>
    <t>LN-KCH</t>
  </si>
  <si>
    <t>LN-YVP</t>
  </si>
  <si>
    <t>Antall slep/starter/fpl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</si>
</sst>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3" fontId="0" fillId="0" borderId="0" xfId="0" applyNumberFormat="1"/>
    <xf numFmtId="3" fontId="0" fillId="0" borderId="0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2" xfId="0" applyNumberFormat="1" applyBorder="1"/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3" xfId="0" applyFont="1" applyBorder="1" applyAlignment="1">
      <alignment horizontal="center"/>
    </xf>
    <xf numFmtId="3" fontId="1" fillId="0" borderId="5" xfId="0" applyNumberFormat="1" applyFont="1" applyBorder="1"/>
    <xf numFmtId="0" fontId="1" fillId="0" borderId="4" xfId="0" applyFont="1" applyBorder="1"/>
    <xf numFmtId="3" fontId="1" fillId="0" borderId="6" xfId="0" applyNumberFormat="1" applyFont="1" applyBorder="1"/>
    <xf numFmtId="0" fontId="0" fillId="0" borderId="7" xfId="0" applyFill="1" applyBorder="1"/>
    <xf numFmtId="3" fontId="0" fillId="0" borderId="3" xfId="0" applyNumberFormat="1" applyBorder="1"/>
    <xf numFmtId="0" fontId="0" fillId="0" borderId="8" xfId="0" applyFill="1" applyBorder="1"/>
    <xf numFmtId="0" fontId="0" fillId="2" borderId="9" xfId="0" applyFill="1" applyBorder="1" applyAlignment="1">
      <alignment horizontal="center"/>
    </xf>
    <xf numFmtId="0" fontId="0" fillId="0" borderId="0" xfId="0" applyFill="1" applyBorder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11" xfId="0" applyFill="1" applyBorder="1"/>
    <xf numFmtId="0" fontId="0" fillId="0" borderId="11" xfId="0" applyBorder="1" applyAlignment="1">
      <alignment horizontal="center"/>
    </xf>
    <xf numFmtId="3" fontId="0" fillId="0" borderId="11" xfId="0" applyNumberFormat="1" applyBorder="1"/>
    <xf numFmtId="0" fontId="1" fillId="0" borderId="0" xfId="0" applyFont="1" applyBorder="1"/>
    <xf numFmtId="0" fontId="4" fillId="0" borderId="11" xfId="0" applyFont="1" applyFill="1" applyBorder="1"/>
    <xf numFmtId="0" fontId="4" fillId="0" borderId="11" xfId="0" applyFont="1" applyBorder="1" applyAlignment="1">
      <alignment horizontal="center"/>
    </xf>
    <xf numFmtId="0" fontId="3" fillId="2" borderId="9" xfId="0" applyFont="1" applyFill="1" applyBorder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0" fillId="4" borderId="9" xfId="0" applyFill="1" applyBorder="1"/>
    <xf numFmtId="0" fontId="0" fillId="4" borderId="9" xfId="0" applyFill="1" applyBorder="1" applyAlignment="1">
      <alignment horizontal="center"/>
    </xf>
    <xf numFmtId="0" fontId="0" fillId="4" borderId="7" xfId="0" applyFill="1" applyBorder="1"/>
    <xf numFmtId="0" fontId="0" fillId="4" borderId="7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0" fillId="4" borderId="2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topLeftCell="A19" workbookViewId="0">
      <selection activeCell="H57" sqref="H57"/>
    </sheetView>
  </sheetViews>
  <sheetFormatPr defaultColWidth="11.42578125" defaultRowHeight="12.75" x14ac:dyDescent="0.2"/>
  <cols>
    <col min="1" max="1" width="18.140625" customWidth="1"/>
    <col min="2" max="4" width="11" style="5" customWidth="1"/>
    <col min="5" max="5" width="8.85546875" style="10" customWidth="1"/>
    <col min="6" max="6" width="8.5703125" customWidth="1"/>
    <col min="7" max="7" width="9.5703125" customWidth="1"/>
    <col min="8" max="8" width="13.42578125" customWidth="1"/>
  </cols>
  <sheetData>
    <row r="1" spans="1:9" x14ac:dyDescent="0.2">
      <c r="A1" s="1" t="s">
        <v>21</v>
      </c>
      <c r="D1" s="5" t="s">
        <v>23</v>
      </c>
      <c r="E1" t="s">
        <v>22</v>
      </c>
    </row>
    <row r="3" spans="1:9" x14ac:dyDescent="0.2">
      <c r="A3" s="1" t="s">
        <v>18</v>
      </c>
      <c r="B3" s="5" t="s">
        <v>6</v>
      </c>
      <c r="C3" s="5" t="s">
        <v>5</v>
      </c>
      <c r="D3" s="5" t="s">
        <v>10</v>
      </c>
      <c r="E3" s="15" t="s">
        <v>11</v>
      </c>
    </row>
    <row r="4" spans="1:9" x14ac:dyDescent="0.2">
      <c r="A4" t="s">
        <v>0</v>
      </c>
    </row>
    <row r="5" spans="1:9" x14ac:dyDescent="0.2">
      <c r="A5" t="s">
        <v>2</v>
      </c>
      <c r="B5" s="51">
        <v>4</v>
      </c>
      <c r="C5" s="51">
        <v>40</v>
      </c>
      <c r="D5" s="51">
        <v>43</v>
      </c>
      <c r="E5" s="10">
        <f>+D5*C5</f>
        <v>1720</v>
      </c>
    </row>
    <row r="6" spans="1:9" x14ac:dyDescent="0.2">
      <c r="A6" t="s">
        <v>3</v>
      </c>
      <c r="B6" s="51">
        <f>82-B5</f>
        <v>78</v>
      </c>
      <c r="C6" s="51">
        <f>703-C5</f>
        <v>663</v>
      </c>
      <c r="D6" s="30">
        <v>45</v>
      </c>
      <c r="E6" s="10">
        <f>+D6*C6</f>
        <v>29835</v>
      </c>
      <c r="G6" s="5"/>
      <c r="H6" s="5"/>
      <c r="I6">
        <f>2400*46</f>
        <v>110400</v>
      </c>
    </row>
    <row r="8" spans="1:9" x14ac:dyDescent="0.2">
      <c r="A8" t="s">
        <v>1</v>
      </c>
    </row>
    <row r="9" spans="1:9" x14ac:dyDescent="0.2">
      <c r="A9" t="s">
        <v>2</v>
      </c>
      <c r="B9" s="51">
        <v>13</v>
      </c>
      <c r="C9" s="51">
        <v>129</v>
      </c>
      <c r="D9" s="51">
        <v>43</v>
      </c>
      <c r="E9" s="10">
        <f>+D9*C9</f>
        <v>5547</v>
      </c>
    </row>
    <row r="10" spans="1:9" x14ac:dyDescent="0.2">
      <c r="A10" t="s">
        <v>3</v>
      </c>
      <c r="B10" s="51">
        <f>218-B9</f>
        <v>205</v>
      </c>
      <c r="C10" s="51">
        <f>1758-C9</f>
        <v>1629</v>
      </c>
      <c r="D10" s="30">
        <v>45</v>
      </c>
      <c r="E10" s="10">
        <f>+D10*C10</f>
        <v>73305</v>
      </c>
    </row>
    <row r="11" spans="1:9" x14ac:dyDescent="0.2">
      <c r="B11" s="30"/>
      <c r="C11" s="30"/>
      <c r="D11" s="30"/>
    </row>
    <row r="12" spans="1:9" x14ac:dyDescent="0.2">
      <c r="A12" t="s">
        <v>8</v>
      </c>
      <c r="B12" s="51">
        <v>35</v>
      </c>
      <c r="C12" s="51">
        <v>289</v>
      </c>
      <c r="D12" s="30">
        <v>45</v>
      </c>
      <c r="E12" s="10">
        <f>+D12*C12</f>
        <v>13005</v>
      </c>
    </row>
    <row r="13" spans="1:9" x14ac:dyDescent="0.2">
      <c r="A13" s="4" t="s">
        <v>9</v>
      </c>
      <c r="B13" s="53">
        <v>20</v>
      </c>
      <c r="C13" s="53">
        <v>192</v>
      </c>
      <c r="D13" s="31">
        <v>45</v>
      </c>
      <c r="E13" s="14">
        <f>+D13*C13</f>
        <v>8640</v>
      </c>
    </row>
    <row r="14" spans="1:9" x14ac:dyDescent="0.2">
      <c r="B14" s="30">
        <f>SUM(B5:B13)</f>
        <v>355</v>
      </c>
      <c r="C14" s="30">
        <f>SUM(C5:C13)</f>
        <v>2942</v>
      </c>
      <c r="D14" s="30"/>
    </row>
    <row r="15" spans="1:9" x14ac:dyDescent="0.2">
      <c r="A15" s="3" t="s">
        <v>4</v>
      </c>
      <c r="B15" s="54">
        <f>+B18-B14</f>
        <v>41</v>
      </c>
      <c r="C15" s="54">
        <f>+C18-C14</f>
        <v>513</v>
      </c>
      <c r="D15" s="31">
        <v>45</v>
      </c>
      <c r="E15" s="11">
        <f>+D15*C15</f>
        <v>23085</v>
      </c>
    </row>
    <row r="16" spans="1:9" x14ac:dyDescent="0.2">
      <c r="A16" s="2"/>
      <c r="B16" s="55"/>
      <c r="C16" s="55"/>
      <c r="D16" s="30"/>
      <c r="E16" s="12"/>
    </row>
    <row r="17" spans="1:11" s="1" customFormat="1" x14ac:dyDescent="0.2">
      <c r="A17" s="21" t="s">
        <v>7</v>
      </c>
      <c r="B17" s="56">
        <f>+B14+B15</f>
        <v>396</v>
      </c>
      <c r="C17" s="56">
        <f>+C14+C15</f>
        <v>3455</v>
      </c>
      <c r="D17" s="33">
        <v>45</v>
      </c>
      <c r="E17" s="22">
        <f>SUM(E5:E16)</f>
        <v>155137</v>
      </c>
    </row>
    <row r="18" spans="1:11" x14ac:dyDescent="0.2">
      <c r="A18" s="27"/>
      <c r="B18" s="30">
        <v>396</v>
      </c>
      <c r="C18" s="30">
        <v>3455</v>
      </c>
      <c r="D18" s="30"/>
    </row>
    <row r="19" spans="1:11" x14ac:dyDescent="0.2">
      <c r="A19" s="1" t="s">
        <v>19</v>
      </c>
      <c r="B19" s="30"/>
      <c r="C19" s="30" t="s">
        <v>5</v>
      </c>
      <c r="D19" s="30"/>
    </row>
    <row r="20" spans="1:11" x14ac:dyDescent="0.2">
      <c r="A20" t="s">
        <v>0</v>
      </c>
      <c r="D20" s="30"/>
      <c r="H20" s="5" t="s">
        <v>14</v>
      </c>
      <c r="J20" s="5" t="s">
        <v>15</v>
      </c>
    </row>
    <row r="21" spans="1:11" x14ac:dyDescent="0.2">
      <c r="A21" t="s">
        <v>2</v>
      </c>
      <c r="B21" s="51">
        <f>+H21+J21</f>
        <v>8</v>
      </c>
      <c r="C21" s="51">
        <f>+I21+K21</f>
        <v>80</v>
      </c>
      <c r="D21" s="30">
        <v>46</v>
      </c>
      <c r="E21" s="10">
        <f>+D21*C21</f>
        <v>3680</v>
      </c>
      <c r="H21" s="52">
        <v>2</v>
      </c>
      <c r="I21" s="52">
        <v>20</v>
      </c>
      <c r="J21" s="52">
        <v>6</v>
      </c>
      <c r="K21" s="52">
        <v>60</v>
      </c>
    </row>
    <row r="22" spans="1:11" x14ac:dyDescent="0.2">
      <c r="A22" t="s">
        <v>3</v>
      </c>
      <c r="B22" s="51">
        <f>+H22+J22</f>
        <v>83</v>
      </c>
      <c r="C22" s="51">
        <f>+I22+K22</f>
        <v>648</v>
      </c>
      <c r="D22" s="30">
        <v>46</v>
      </c>
      <c r="E22" s="10">
        <f>+D22*C22</f>
        <v>29808</v>
      </c>
      <c r="H22" s="52">
        <f>11-H21</f>
        <v>9</v>
      </c>
      <c r="I22" s="52">
        <f>109-I21</f>
        <v>89</v>
      </c>
      <c r="J22" s="52">
        <f>80-J21</f>
        <v>74</v>
      </c>
      <c r="K22" s="52">
        <f>619-K21</f>
        <v>559</v>
      </c>
    </row>
    <row r="23" spans="1:11" x14ac:dyDescent="0.2">
      <c r="B23" s="51"/>
      <c r="C23" s="51"/>
      <c r="D23" s="30"/>
    </row>
    <row r="24" spans="1:11" x14ac:dyDescent="0.2">
      <c r="A24" t="s">
        <v>1</v>
      </c>
      <c r="B24" s="51"/>
      <c r="C24" s="51"/>
      <c r="D24" s="30"/>
    </row>
    <row r="25" spans="1:11" x14ac:dyDescent="0.2">
      <c r="A25" t="s">
        <v>2</v>
      </c>
      <c r="B25" s="51">
        <f>+H25+J25</f>
        <v>17</v>
      </c>
      <c r="C25" s="51">
        <f>+I25+K25</f>
        <v>166</v>
      </c>
      <c r="D25" s="30">
        <v>46</v>
      </c>
      <c r="E25" s="10">
        <f>+D25*C25</f>
        <v>7636</v>
      </c>
      <c r="H25" s="52">
        <v>6</v>
      </c>
      <c r="I25" s="52">
        <v>60</v>
      </c>
      <c r="J25" s="52">
        <v>11</v>
      </c>
      <c r="K25" s="52">
        <v>106</v>
      </c>
    </row>
    <row r="26" spans="1:11" x14ac:dyDescent="0.2">
      <c r="A26" t="s">
        <v>3</v>
      </c>
      <c r="B26" s="51">
        <f>+H26+J26</f>
        <v>112</v>
      </c>
      <c r="C26" s="51">
        <f>+I26+K26</f>
        <v>816</v>
      </c>
      <c r="D26" s="30">
        <v>46</v>
      </c>
      <c r="E26" s="10">
        <f>+D26*C26</f>
        <v>37536</v>
      </c>
      <c r="H26" s="52">
        <f>10-H25</f>
        <v>4</v>
      </c>
      <c r="I26" s="52">
        <f>102-I25</f>
        <v>42</v>
      </c>
      <c r="J26" s="52">
        <f>119-J25</f>
        <v>108</v>
      </c>
      <c r="K26" s="52">
        <f>880-K25</f>
        <v>774</v>
      </c>
    </row>
    <row r="27" spans="1:11" x14ac:dyDescent="0.2">
      <c r="B27" s="51"/>
      <c r="C27" s="51"/>
      <c r="D27" s="30"/>
    </row>
    <row r="28" spans="1:11" x14ac:dyDescent="0.2">
      <c r="A28" t="s">
        <v>8</v>
      </c>
      <c r="B28" s="51">
        <f>+H28+J28</f>
        <v>7</v>
      </c>
      <c r="C28" s="51">
        <f>+I28+K28</f>
        <v>84</v>
      </c>
      <c r="D28" s="30">
        <v>46</v>
      </c>
      <c r="E28" s="10">
        <f>+D28*C28</f>
        <v>3864</v>
      </c>
      <c r="H28" s="52">
        <v>5</v>
      </c>
      <c r="I28" s="52">
        <v>69</v>
      </c>
      <c r="J28" s="52">
        <v>2</v>
      </c>
      <c r="K28" s="52">
        <v>15</v>
      </c>
    </row>
    <row r="29" spans="1:11" x14ac:dyDescent="0.2">
      <c r="A29" s="4" t="s">
        <v>9</v>
      </c>
      <c r="B29" s="53">
        <f>+H29+J29</f>
        <v>15</v>
      </c>
      <c r="C29" s="53">
        <f>+I29+K29</f>
        <v>137</v>
      </c>
      <c r="D29" s="31">
        <v>46</v>
      </c>
      <c r="E29" s="14">
        <f>+D29*C29</f>
        <v>6302</v>
      </c>
      <c r="H29" s="57">
        <v>5</v>
      </c>
      <c r="I29" s="57">
        <v>57</v>
      </c>
      <c r="J29" s="57">
        <v>10</v>
      </c>
      <c r="K29" s="57">
        <v>80</v>
      </c>
    </row>
    <row r="30" spans="1:11" x14ac:dyDescent="0.2">
      <c r="B30" s="51">
        <f>SUM(B21:B29)</f>
        <v>242</v>
      </c>
      <c r="C30" s="51">
        <f>SUM(C21:C29)</f>
        <v>1931</v>
      </c>
      <c r="D30" s="30"/>
      <c r="H30" s="52">
        <f>SUM(H21:H29)</f>
        <v>31</v>
      </c>
      <c r="I30" s="52">
        <f>SUM(I21:I29)</f>
        <v>337</v>
      </c>
      <c r="J30" s="52">
        <f>SUM(J21:J29)</f>
        <v>211</v>
      </c>
      <c r="K30" s="52">
        <f>SUM(K21:K29)</f>
        <v>1594</v>
      </c>
    </row>
    <row r="31" spans="1:11" x14ac:dyDescent="0.2">
      <c r="A31" s="3" t="s">
        <v>4</v>
      </c>
      <c r="B31" s="53">
        <f>+H31+J31</f>
        <v>20</v>
      </c>
      <c r="C31" s="54">
        <f>+I31+K31</f>
        <v>221</v>
      </c>
      <c r="D31" s="30">
        <v>46</v>
      </c>
      <c r="E31" s="10">
        <f>+D31*C31</f>
        <v>10166</v>
      </c>
      <c r="H31" s="57">
        <f>+H32-H30</f>
        <v>12</v>
      </c>
      <c r="I31" s="57">
        <f>+I32-I30</f>
        <v>164</v>
      </c>
      <c r="J31" s="57">
        <f>+J32-J30</f>
        <v>8</v>
      </c>
      <c r="K31" s="57">
        <f>+K32-K30</f>
        <v>57</v>
      </c>
    </row>
    <row r="32" spans="1:11" x14ac:dyDescent="0.2">
      <c r="A32" s="2"/>
      <c r="B32" s="54"/>
      <c r="C32" s="55"/>
      <c r="D32" s="32"/>
      <c r="E32" s="12"/>
      <c r="H32" s="52">
        <v>43</v>
      </c>
      <c r="I32" s="52">
        <v>501</v>
      </c>
      <c r="J32" s="52">
        <v>219</v>
      </c>
      <c r="K32" s="52">
        <v>1651</v>
      </c>
    </row>
    <row r="33" spans="1:9" s="1" customFormat="1" x14ac:dyDescent="0.2">
      <c r="A33" s="21" t="s">
        <v>7</v>
      </c>
      <c r="B33" s="56">
        <f>+B30+B31</f>
        <v>262</v>
      </c>
      <c r="C33" s="56">
        <f>+C30+C31</f>
        <v>2152</v>
      </c>
      <c r="D33" s="17"/>
      <c r="E33" s="22">
        <f>SUM(E21:E32)</f>
        <v>98992</v>
      </c>
    </row>
    <row r="35" spans="1:9" s="1" customFormat="1" x14ac:dyDescent="0.2">
      <c r="A35" s="18" t="s">
        <v>20</v>
      </c>
      <c r="B35" s="19">
        <f>+B17+B33</f>
        <v>658</v>
      </c>
      <c r="C35" s="19">
        <f>+C17+C33</f>
        <v>5607</v>
      </c>
      <c r="D35" s="19"/>
      <c r="E35" s="20">
        <f>+E17+E33</f>
        <v>254129</v>
      </c>
    </row>
    <row r="36" spans="1:9" x14ac:dyDescent="0.2">
      <c r="A36" s="9"/>
      <c r="B36" s="6"/>
      <c r="C36" s="6"/>
      <c r="D36" s="6"/>
      <c r="E36" s="13"/>
    </row>
    <row r="37" spans="1:9" x14ac:dyDescent="0.2">
      <c r="A37" s="3"/>
      <c r="B37" s="7"/>
      <c r="C37" s="7"/>
      <c r="D37" s="7"/>
      <c r="E37" s="11"/>
    </row>
    <row r="38" spans="1:9" x14ac:dyDescent="0.2">
      <c r="A38" s="38" t="s">
        <v>25</v>
      </c>
      <c r="B38" s="7"/>
      <c r="C38" s="7"/>
      <c r="D38" s="7"/>
      <c r="E38" s="11"/>
    </row>
    <row r="39" spans="1:9" x14ac:dyDescent="0.2">
      <c r="A39" s="3" t="s">
        <v>0</v>
      </c>
      <c r="B39" s="54">
        <v>35</v>
      </c>
      <c r="C39" s="54">
        <v>274</v>
      </c>
      <c r="D39" s="54">
        <v>43</v>
      </c>
      <c r="E39" s="11">
        <f>+C39*D39</f>
        <v>11782</v>
      </c>
      <c r="I39" s="45"/>
    </row>
    <row r="40" spans="1:9" x14ac:dyDescent="0.2">
      <c r="A40" s="27" t="s">
        <v>8</v>
      </c>
      <c r="B40" s="54">
        <v>13</v>
      </c>
      <c r="C40" s="54">
        <v>105</v>
      </c>
      <c r="D40" s="54">
        <v>43</v>
      </c>
      <c r="E40" s="11">
        <f t="shared" ref="E40:E41" si="0">+C40*D40</f>
        <v>4515</v>
      </c>
      <c r="I40" s="46"/>
    </row>
    <row r="41" spans="1:9" x14ac:dyDescent="0.2">
      <c r="A41" s="34" t="s">
        <v>9</v>
      </c>
      <c r="B41" s="53">
        <v>11</v>
      </c>
      <c r="C41" s="53">
        <v>91</v>
      </c>
      <c r="D41" s="53">
        <v>43</v>
      </c>
      <c r="E41" s="11">
        <f t="shared" si="0"/>
        <v>3913</v>
      </c>
    </row>
    <row r="42" spans="1:9" ht="19.5" customHeight="1" x14ac:dyDescent="0.2">
      <c r="A42" s="35" t="s">
        <v>7</v>
      </c>
      <c r="B42" s="36">
        <f>SUM(B39:B41)</f>
        <v>59</v>
      </c>
      <c r="C42" s="36">
        <f>SUM(C39:C41)</f>
        <v>470</v>
      </c>
      <c r="D42" s="36"/>
      <c r="E42" s="37">
        <f>SUM(E39:E41)</f>
        <v>20210</v>
      </c>
    </row>
    <row r="43" spans="1:9" ht="8.25" customHeight="1" x14ac:dyDescent="0.2">
      <c r="A43" s="39"/>
      <c r="B43" s="40"/>
      <c r="C43" s="40"/>
      <c r="D43" s="36"/>
      <c r="E43" s="37"/>
    </row>
    <row r="44" spans="1:9" x14ac:dyDescent="0.2">
      <c r="A44" s="1" t="s">
        <v>13</v>
      </c>
      <c r="B44" s="16">
        <f>+B35+B42</f>
        <v>717</v>
      </c>
      <c r="C44" s="16">
        <f>+C35+C42</f>
        <v>6077</v>
      </c>
      <c r="D44" s="16"/>
      <c r="E44" s="16">
        <f>+E35+E42</f>
        <v>274339</v>
      </c>
    </row>
    <row r="45" spans="1:9" ht="11.25" customHeight="1" x14ac:dyDescent="0.2">
      <c r="A45" s="1" t="s">
        <v>16</v>
      </c>
      <c r="B45" s="16">
        <f>-B17</f>
        <v>-396</v>
      </c>
      <c r="C45" s="16">
        <f>-C17</f>
        <v>-3455</v>
      </c>
      <c r="D45" s="16"/>
      <c r="E45" s="16">
        <f>-E17</f>
        <v>-155137</v>
      </c>
    </row>
    <row r="46" spans="1:9" x14ac:dyDescent="0.2">
      <c r="A46" s="28" t="s">
        <v>17</v>
      </c>
      <c r="B46" s="29">
        <f>SUM(B44:B45)</f>
        <v>321</v>
      </c>
      <c r="C46" s="29">
        <f>SUM(C44:C45)</f>
        <v>2622</v>
      </c>
      <c r="D46" s="29"/>
      <c r="E46" s="29">
        <f>SUM(E44:E45)</f>
        <v>119202</v>
      </c>
    </row>
    <row r="47" spans="1:9" x14ac:dyDescent="0.2">
      <c r="A47" s="58"/>
      <c r="B47" s="59"/>
      <c r="C47" s="59"/>
      <c r="D47" s="59"/>
      <c r="E47" s="59"/>
    </row>
    <row r="48" spans="1:9" ht="12.75" customHeight="1" x14ac:dyDescent="0.2">
      <c r="A48" s="43" t="s">
        <v>28</v>
      </c>
      <c r="B48" s="44">
        <v>56</v>
      </c>
      <c r="D48" s="5" t="s">
        <v>26</v>
      </c>
    </row>
    <row r="49" spans="1:8" ht="12.75" customHeight="1" x14ac:dyDescent="0.2">
      <c r="A49" s="43"/>
      <c r="B49" s="44"/>
    </row>
    <row r="50" spans="1:8" x14ac:dyDescent="0.2">
      <c r="A50" s="39" t="s">
        <v>27</v>
      </c>
      <c r="B50" s="5">
        <f>+B5+B9+B21+B25+2+2</f>
        <v>46</v>
      </c>
      <c r="C50" s="5">
        <f>+C5+C9+C21+C25+20</f>
        <v>435</v>
      </c>
      <c r="D50" s="42" t="s">
        <v>24</v>
      </c>
    </row>
    <row r="51" spans="1:8" x14ac:dyDescent="0.2">
      <c r="A51" s="39"/>
    </row>
    <row r="52" spans="1:8" x14ac:dyDescent="0.2">
      <c r="A52" s="41" t="s">
        <v>35</v>
      </c>
      <c r="B52" s="26" t="s">
        <v>30</v>
      </c>
      <c r="C52" s="26" t="s">
        <v>12</v>
      </c>
      <c r="D52" s="26" t="s">
        <v>31</v>
      </c>
      <c r="E52" s="26" t="s">
        <v>7</v>
      </c>
    </row>
    <row r="53" spans="1:8" x14ac:dyDescent="0.2">
      <c r="A53" s="47" t="s">
        <v>18</v>
      </c>
      <c r="B53" s="48">
        <v>335</v>
      </c>
      <c r="C53" s="48">
        <v>49</v>
      </c>
      <c r="D53" s="48">
        <v>12</v>
      </c>
      <c r="E53" s="48">
        <f>SUM(B53:D53)</f>
        <v>396</v>
      </c>
    </row>
    <row r="54" spans="1:8" x14ac:dyDescent="0.2">
      <c r="A54" s="47" t="s">
        <v>32</v>
      </c>
      <c r="B54" s="48">
        <v>219</v>
      </c>
      <c r="C54" s="48">
        <v>0</v>
      </c>
      <c r="D54" s="48">
        <v>0</v>
      </c>
      <c r="E54" s="48">
        <f>SUM(B54:D54)</f>
        <v>219</v>
      </c>
    </row>
    <row r="55" spans="1:8" x14ac:dyDescent="0.2">
      <c r="A55" s="47" t="s">
        <v>33</v>
      </c>
      <c r="B55" s="48">
        <v>18</v>
      </c>
      <c r="C55" s="48">
        <v>25</v>
      </c>
      <c r="D55" s="48">
        <v>0</v>
      </c>
      <c r="E55" s="48">
        <f>SUM(B55:D55)</f>
        <v>43</v>
      </c>
    </row>
    <row r="56" spans="1:8" x14ac:dyDescent="0.2">
      <c r="A56" s="47" t="s">
        <v>34</v>
      </c>
      <c r="B56" s="48">
        <v>0</v>
      </c>
      <c r="C56" s="48">
        <v>0</v>
      </c>
      <c r="D56" s="48">
        <v>59</v>
      </c>
      <c r="E56" s="48">
        <f>SUM(B56:D56)</f>
        <v>59</v>
      </c>
    </row>
    <row r="57" spans="1:8" x14ac:dyDescent="0.2">
      <c r="A57" s="49" t="s">
        <v>29</v>
      </c>
      <c r="B57" s="50">
        <v>56</v>
      </c>
      <c r="C57" s="50"/>
      <c r="D57" s="50"/>
      <c r="E57" s="50">
        <v>56</v>
      </c>
      <c r="F57" s="3"/>
      <c r="G57" s="3"/>
      <c r="H57" s="3"/>
    </row>
    <row r="58" spans="1:8" x14ac:dyDescent="0.2">
      <c r="A58" s="49" t="s">
        <v>7</v>
      </c>
      <c r="B58" s="50">
        <f>SUM(B53:B57)</f>
        <v>628</v>
      </c>
      <c r="C58" s="50">
        <f>SUM(C53:C56)</f>
        <v>74</v>
      </c>
      <c r="D58" s="50">
        <f>SUM(D53:D56)</f>
        <v>71</v>
      </c>
      <c r="E58" s="48">
        <f>SUM(B58:D58)</f>
        <v>773</v>
      </c>
      <c r="F58" s="3"/>
      <c r="G58" s="3"/>
      <c r="H58" s="3"/>
    </row>
    <row r="59" spans="1:8" x14ac:dyDescent="0.2">
      <c r="A59" s="23"/>
      <c r="B59" s="8"/>
      <c r="C59" s="8"/>
      <c r="D59" s="8"/>
      <c r="E59" s="24"/>
      <c r="F59" s="3"/>
      <c r="G59" s="7"/>
      <c r="H59" s="3"/>
    </row>
    <row r="60" spans="1:8" x14ac:dyDescent="0.2">
      <c r="A60" s="25"/>
    </row>
    <row r="61" spans="1:8" x14ac:dyDescent="0.2">
      <c r="A61" s="25"/>
    </row>
    <row r="62" spans="1:8" x14ac:dyDescent="0.2">
      <c r="A62" s="25"/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Arne F</dc:creator>
  <cp:lastModifiedBy>Arne Fladby</cp:lastModifiedBy>
  <cp:lastPrinted>2012-01-06T20:21:10Z</cp:lastPrinted>
  <dcterms:created xsi:type="dcterms:W3CDTF">2009-01-18T15:47:05Z</dcterms:created>
  <dcterms:modified xsi:type="dcterms:W3CDTF">2012-01-13T20:05:39Z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